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Fish\Documents\David Fish\Budget\Budget FY 25-26\"/>
    </mc:Choice>
  </mc:AlternateContent>
  <xr:revisionPtr revIDLastSave="0" documentId="13_ncr:1_{F37DFAF8-0A03-4B1C-866A-27A260C3F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" sheetId="1" r:id="rId1"/>
    <sheet name="Sheet2" sheetId="2" r:id="rId2"/>
    <sheet name="Sheet3" sheetId="3" r:id="rId3"/>
  </sheets>
  <definedNames>
    <definedName name="_xlnm.Print_Area" localSheetId="0">'24-25'!$A$1:$G$93</definedName>
  </definedNames>
  <calcPr calcId="181029"/>
</workbook>
</file>

<file path=xl/calcChain.xml><?xml version="1.0" encoding="utf-8"?>
<calcChain xmlns="http://schemas.openxmlformats.org/spreadsheetml/2006/main">
  <c r="C39" i="1" l="1"/>
  <c r="C36" i="1"/>
  <c r="C34" i="1"/>
  <c r="C33" i="1"/>
  <c r="C31" i="1"/>
  <c r="D44" i="1"/>
  <c r="D39" i="1"/>
  <c r="D37" i="1"/>
  <c r="D34" i="1"/>
  <c r="D33" i="1"/>
  <c r="D31" i="1"/>
  <c r="E64" i="1"/>
  <c r="E65" i="1"/>
  <c r="E66" i="1"/>
  <c r="E62" i="1"/>
  <c r="E63" i="1"/>
  <c r="E60" i="1"/>
  <c r="E67" i="1" l="1"/>
  <c r="E36" i="1" l="1"/>
  <c r="E68" i="1" l="1"/>
  <c r="E45" i="1" l="1"/>
  <c r="E58" i="1" l="1"/>
  <c r="E78" i="1" l="1"/>
  <c r="D69" i="1" l="1"/>
  <c r="E69" i="1"/>
  <c r="C69" i="1"/>
  <c r="E32" i="1"/>
  <c r="E33" i="1"/>
  <c r="E34" i="1"/>
  <c r="E35" i="1"/>
  <c r="E37" i="1"/>
  <c r="E38" i="1"/>
  <c r="E39" i="1"/>
  <c r="E40" i="1"/>
  <c r="E41" i="1"/>
  <c r="E42" i="1"/>
  <c r="E43" i="1"/>
  <c r="E44" i="1"/>
  <c r="E31" i="1"/>
  <c r="D46" i="1"/>
  <c r="C46" i="1"/>
  <c r="B20" i="1"/>
  <c r="C83" i="1" s="1"/>
  <c r="E46" i="1" l="1"/>
  <c r="C80" i="1" s="1"/>
</calcChain>
</file>

<file path=xl/sharedStrings.xml><?xml version="1.0" encoding="utf-8"?>
<sst xmlns="http://schemas.openxmlformats.org/spreadsheetml/2006/main" count="73" uniqueCount="68">
  <si>
    <t>Estimated Revenues:</t>
  </si>
  <si>
    <t>Total</t>
  </si>
  <si>
    <t>Appropriations:</t>
  </si>
  <si>
    <t xml:space="preserve">     Other Income</t>
  </si>
  <si>
    <t xml:space="preserve">     Taxes Based on Revenue</t>
  </si>
  <si>
    <t>Operating Expenses</t>
  </si>
  <si>
    <t>Total Estimated Expenses</t>
  </si>
  <si>
    <t>Distributions:</t>
  </si>
  <si>
    <t>Total Distributions</t>
  </si>
  <si>
    <t xml:space="preserve">       </t>
  </si>
  <si>
    <r>
      <rPr>
        <i/>
        <sz val="11"/>
        <color theme="1"/>
        <rFont val="Calibri"/>
        <family val="2"/>
        <scheme val="minor"/>
      </rPr>
      <t xml:space="preserve">          Section 1.  Estimated Revenues. </t>
    </r>
    <r>
      <rPr>
        <sz val="11"/>
        <color theme="1"/>
        <rFont val="Calibri"/>
        <family val="2"/>
        <scheme val="minor"/>
      </rPr>
      <t>It is estimated that the revenues listed below will be available during the</t>
    </r>
  </si>
  <si>
    <t xml:space="preserve">          appropriations as set forth in Section 2, in accordance with the chart of accounts prescribed by the </t>
  </si>
  <si>
    <t xml:space="preserve">          state ABC Commission.</t>
  </si>
  <si>
    <t>Stores</t>
  </si>
  <si>
    <r>
      <t xml:space="preserve">          Section 2.  Appropriations.  </t>
    </r>
    <r>
      <rPr>
        <sz val="11"/>
        <color theme="1"/>
        <rFont val="Calibri"/>
        <family val="2"/>
        <scheme val="minor"/>
      </rPr>
      <t>The following expenses are hereby appropriated for the fiscal year</t>
    </r>
  </si>
  <si>
    <t>Page 2 of 2</t>
  </si>
  <si>
    <t xml:space="preserve">     Sales</t>
  </si>
  <si>
    <t>Cost of Good Sold</t>
  </si>
  <si>
    <t>Admin.</t>
  </si>
  <si>
    <t xml:space="preserve">and to the Budget Officer and Finance Officer to be kept on file by them for their direction in the </t>
  </si>
  <si>
    <t>disbursement of funds.</t>
  </si>
  <si>
    <t>Salaries/Benefits</t>
  </si>
  <si>
    <t>Rent</t>
  </si>
  <si>
    <t>Repair and Maintenance</t>
  </si>
  <si>
    <t>Utilities</t>
  </si>
  <si>
    <t>Business Insurance/Bonds</t>
  </si>
  <si>
    <t>Store Supplies</t>
  </si>
  <si>
    <t>Bank Fees</t>
  </si>
  <si>
    <t>Employee Miscellaneous</t>
  </si>
  <si>
    <t>Burglar Alarm Services</t>
  </si>
  <si>
    <t>Leasing Equipment</t>
  </si>
  <si>
    <t>Non-Capitalized Expenses</t>
  </si>
  <si>
    <t>Professional Services</t>
  </si>
  <si>
    <t>Contingencies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</si>
  <si>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TOTAL</t>
    </r>
  </si>
  <si>
    <t>Local Board Expense</t>
  </si>
  <si>
    <t>Office Miscellaneous</t>
  </si>
  <si>
    <t xml:space="preserve">  </t>
  </si>
  <si>
    <t>Copies of this Budget Proposal shall be furnished to the City of Gastonia, the State ABC Commission,</t>
  </si>
  <si>
    <t>Page 1 of 2</t>
  </si>
  <si>
    <t>Capital Outlays listed below:</t>
  </si>
  <si>
    <t>Working Capital Retained</t>
  </si>
  <si>
    <t xml:space="preserve">    (Appropriated Fund Balance)</t>
  </si>
  <si>
    <t xml:space="preserve">     and Reserves</t>
  </si>
  <si>
    <t>Total Expenses, Distributions,</t>
  </si>
  <si>
    <t xml:space="preserve">                Budget Document</t>
  </si>
  <si>
    <t xml:space="preserve">    Alcohol Educ./Rehab. (Dallas)</t>
  </si>
  <si>
    <t xml:space="preserve">    Municipal (Gastonia)</t>
  </si>
  <si>
    <t xml:space="preserve">    Municipal (Dallas)</t>
  </si>
  <si>
    <t xml:space="preserve">     Law Enforcement (Dallas)</t>
  </si>
  <si>
    <t xml:space="preserve">     Law Enforcement (Gastonia)</t>
  </si>
  <si>
    <r>
      <t xml:space="preserve"> Gastonia </t>
    </r>
    <r>
      <rPr>
        <b/>
        <sz val="11"/>
        <color theme="1"/>
        <rFont val="Lucida Handwriting"/>
        <family val="4"/>
      </rPr>
      <t xml:space="preserve"> ABC </t>
    </r>
    <r>
      <rPr>
        <b/>
        <sz val="11"/>
        <color theme="1"/>
        <rFont val="Calibri"/>
        <family val="2"/>
      </rPr>
      <t>Board</t>
    </r>
  </si>
  <si>
    <t xml:space="preserve">    Alcohol Educ./Rehab. (Gastonia)</t>
  </si>
  <si>
    <t xml:space="preserve">           2024-2025 and are funded by the revenues made available through Section 1, herein.</t>
  </si>
  <si>
    <t>W. Gastonia New Store</t>
  </si>
  <si>
    <t>Third register - Dalcom</t>
  </si>
  <si>
    <t>New store Building</t>
  </si>
  <si>
    <t>Design Plus Store Fixtures</t>
  </si>
  <si>
    <t>Dalcom - New store setup</t>
  </si>
  <si>
    <t>Office/Warehouse HVAC</t>
  </si>
  <si>
    <t>Camera system</t>
  </si>
  <si>
    <t>Signs for the building and road</t>
  </si>
  <si>
    <t>Alarm system</t>
  </si>
  <si>
    <t>Fiscal Year 2025 - 2026</t>
  </si>
  <si>
    <t xml:space="preserve">          fiscal year beginning July 1, 2025 and ending June 30, 2026 to meet the operational and functional</t>
  </si>
  <si>
    <t>This budget proposal will be presented to the Gastonia ABC Board during it's May 28, 2025 meeting.</t>
  </si>
  <si>
    <t>S. York Rd - Alarm &amp; Fire system</t>
  </si>
  <si>
    <t>W. Long Ave - Camera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</si>
</sst>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Lucida Handwriting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6" fontId="0" fillId="0" borderId="0" xfId="0" applyNumberFormat="1" applyAlignment="1" applyProtection="1">
      <alignment horizontal="center"/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6" fontId="0" fillId="0" borderId="0" xfId="0" applyNumberFormat="1" applyProtection="1">
      <protection locked="0"/>
    </xf>
    <xf numFmtId="6" fontId="1" fillId="0" borderId="0" xfId="1" applyNumberFormat="1" applyFont="1" applyAlignment="1" applyProtection="1">
      <alignment horizontal="center"/>
      <protection locked="0"/>
    </xf>
    <xf numFmtId="164" fontId="1" fillId="0" borderId="0" xfId="1" applyNumberFormat="1" applyFont="1" applyAlignment="1" applyProtection="1">
      <alignment horizontal="center"/>
      <protection locked="0"/>
    </xf>
    <xf numFmtId="6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6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7" fontId="0" fillId="0" borderId="0" xfId="2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164" fontId="1" fillId="0" borderId="0" xfId="1" applyNumberFormat="1" applyFont="1" applyAlignment="1" applyProtection="1">
      <alignment horizontal="center" vertical="top"/>
      <protection locked="0"/>
    </xf>
    <xf numFmtId="164" fontId="1" fillId="0" borderId="0" xfId="0" applyNumberFormat="1" applyFont="1" applyAlignment="1" applyProtection="1">
      <alignment horizontal="center" vertical="top"/>
      <protection locked="0"/>
    </xf>
    <xf numFmtId="164" fontId="0" fillId="0" borderId="0" xfId="0" applyNumberFormat="1" applyProtection="1">
      <protection locked="0"/>
    </xf>
    <xf numFmtId="164" fontId="1" fillId="0" borderId="0" xfId="1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49" fontId="1" fillId="0" borderId="0" xfId="1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1" fillId="0" borderId="0" xfId="1" applyNumberFormat="1" applyFont="1" applyAlignment="1" applyProtection="1">
      <alignment horizontal="center"/>
    </xf>
    <xf numFmtId="164" fontId="1" fillId="0" borderId="0" xfId="1" applyNumberFormat="1" applyFont="1" applyAlignment="1" applyProtection="1">
      <alignment horizontal="center" vertical="center"/>
    </xf>
    <xf numFmtId="6" fontId="1" fillId="0" borderId="0" xfId="0" applyNumberFormat="1" applyFont="1"/>
    <xf numFmtId="164" fontId="0" fillId="0" borderId="0" xfId="1" applyNumberFormat="1" applyFont="1" applyAlignment="1" applyProtection="1">
      <alignment horizontal="center"/>
    </xf>
    <xf numFmtId="164" fontId="1" fillId="0" borderId="0" xfId="1" applyNumberFormat="1" applyFont="1" applyAlignment="1" applyProtection="1">
      <alignment horizontal="center" vertical="top"/>
    </xf>
    <xf numFmtId="42" fontId="1" fillId="0" borderId="0" xfId="1" applyNumberFormat="1" applyFont="1" applyAlignment="1" applyProtection="1">
      <alignment horizontal="center"/>
    </xf>
    <xf numFmtId="5" fontId="1" fillId="0" borderId="0" xfId="1" applyNumberFormat="1" applyFont="1" applyAlignment="1" applyProtection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752476</xdr:colOff>
      <xdr:row>0</xdr:row>
      <xdr:rowOff>85725</xdr:rowOff>
    </xdr:from>
    <xdr:to>
      <xdr:col>3</xdr:col>
      <xdr:colOff>771526</xdr:colOff>
      <xdr:row>4</xdr:row>
      <xdr:rowOff>163830</xdr:rowOff>
    </xdr:to>
    <xdr:pic>
      <xdr:nvPicPr>
        <xdr:cNvPr id="8" name="Picture 7" descr="Logoworing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7976" y="85725"/>
          <a:ext cx="106680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48</xdr:row>
      <xdr:rowOff>28575</xdr:rowOff>
    </xdr:from>
    <xdr:to>
      <xdr:col>3</xdr:col>
      <xdr:colOff>314325</xdr:colOff>
      <xdr:row>53</xdr:row>
      <xdr:rowOff>19050</xdr:rowOff>
    </xdr:to>
    <xdr:pic>
      <xdr:nvPicPr>
        <xdr:cNvPr id="9" name="Picture 8" descr="Logoworin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19350" y="9553575"/>
          <a:ext cx="10382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1"/>
  <sheetViews>
    <sheetView tabSelected="1" topLeftCell="A49" workbookViewId="0">
      <selection activeCell="C95" sqref="C95"/>
    </sheetView>
  </sheetViews>
  <sheetFormatPr defaultColWidth="8.7109375" defaultRowHeight="15" x14ac:dyDescent="0.25"/>
  <cols>
    <col min="1" max="1" width="15.5703125" style="2" customWidth="1"/>
    <col min="2" max="2" width="16.5703125" style="2" customWidth="1"/>
    <col min="3" max="3" width="15.5703125" style="2" customWidth="1"/>
    <col min="4" max="6" width="13.5703125" style="2" customWidth="1"/>
    <col min="7" max="7" width="12.5703125" style="2" customWidth="1"/>
    <col min="8" max="8" width="8.7109375" style="2"/>
    <col min="9" max="9" width="9.5703125" style="2" bestFit="1" customWidth="1"/>
    <col min="10" max="16384" width="8.7109375" style="2"/>
  </cols>
  <sheetData>
    <row r="2" spans="1:9" x14ac:dyDescent="0.25">
      <c r="A2" s="1"/>
      <c r="B2" s="1"/>
      <c r="C2" s="1"/>
      <c r="D2" s="2" t="s">
        <v>9</v>
      </c>
      <c r="E2" s="1"/>
      <c r="F2" s="1"/>
      <c r="G2" s="1"/>
      <c r="H2" s="1"/>
    </row>
    <row r="3" spans="1:9" ht="15.75" x14ac:dyDescent="0.3">
      <c r="A3" s="1"/>
      <c r="B3" s="1" t="s">
        <v>51</v>
      </c>
      <c r="C3" s="1"/>
      <c r="D3" s="1"/>
      <c r="E3" s="1" t="s">
        <v>45</v>
      </c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 t="s">
        <v>39</v>
      </c>
    </row>
    <row r="5" spans="1:9" x14ac:dyDescent="0.25">
      <c r="A5" s="1"/>
      <c r="B5" s="1"/>
      <c r="C5" s="1"/>
      <c r="D5" s="1"/>
      <c r="E5" s="1"/>
      <c r="F5" s="1"/>
      <c r="G5" s="1"/>
    </row>
    <row r="6" spans="1:9" x14ac:dyDescent="0.25">
      <c r="B6" s="1"/>
    </row>
    <row r="7" spans="1:9" x14ac:dyDescent="0.25">
      <c r="B7" s="1"/>
      <c r="C7" s="1" t="s">
        <v>63</v>
      </c>
      <c r="D7" s="1"/>
      <c r="G7" s="3"/>
      <c r="H7" s="4"/>
      <c r="I7" s="4"/>
    </row>
    <row r="8" spans="1:9" x14ac:dyDescent="0.25">
      <c r="E8" s="3"/>
      <c r="F8" s="3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</row>
    <row r="11" spans="1:9" x14ac:dyDescent="0.25">
      <c r="A11" s="4"/>
      <c r="B11" s="4"/>
      <c r="C11" s="4"/>
      <c r="D11" s="4"/>
      <c r="E11" s="4"/>
      <c r="F11" s="4"/>
      <c r="I11" s="5"/>
    </row>
    <row r="12" spans="1:9" x14ac:dyDescent="0.25">
      <c r="A12" s="4" t="s">
        <v>10</v>
      </c>
      <c r="I12" s="5"/>
    </row>
    <row r="13" spans="1:9" x14ac:dyDescent="0.25">
      <c r="A13" s="4" t="s">
        <v>64</v>
      </c>
      <c r="I13" s="5"/>
    </row>
    <row r="14" spans="1:9" x14ac:dyDescent="0.25">
      <c r="A14" s="4" t="s">
        <v>11</v>
      </c>
      <c r="I14" s="5"/>
    </row>
    <row r="15" spans="1:9" x14ac:dyDescent="0.25">
      <c r="A15" s="4" t="s">
        <v>12</v>
      </c>
    </row>
    <row r="17" spans="1:5" x14ac:dyDescent="0.25">
      <c r="A17" s="1" t="s">
        <v>0</v>
      </c>
    </row>
    <row r="18" spans="1:5" x14ac:dyDescent="0.25">
      <c r="A18" s="6" t="s">
        <v>16</v>
      </c>
      <c r="B18" s="7">
        <v>19400000</v>
      </c>
      <c r="C18" s="8"/>
      <c r="E18" s="9"/>
    </row>
    <row r="19" spans="1:5" x14ac:dyDescent="0.25">
      <c r="A19" s="6" t="s">
        <v>3</v>
      </c>
      <c r="B19" s="7">
        <v>63000</v>
      </c>
      <c r="C19" s="8"/>
      <c r="E19" s="9"/>
    </row>
    <row r="20" spans="1:5" x14ac:dyDescent="0.25">
      <c r="A20" s="1" t="s">
        <v>1</v>
      </c>
      <c r="B20" s="36">
        <f>SUM(B18:B19)</f>
        <v>19463000</v>
      </c>
      <c r="C20" s="11"/>
      <c r="E20" s="12"/>
    </row>
    <row r="21" spans="1:5" x14ac:dyDescent="0.25">
      <c r="A21" s="1"/>
      <c r="B21" s="10"/>
    </row>
    <row r="22" spans="1:5" x14ac:dyDescent="0.25">
      <c r="A22" s="13" t="s">
        <v>14</v>
      </c>
    </row>
    <row r="23" spans="1:5" x14ac:dyDescent="0.25">
      <c r="A23" s="2" t="s">
        <v>53</v>
      </c>
    </row>
    <row r="25" spans="1:5" x14ac:dyDescent="0.25">
      <c r="A25" s="1" t="s">
        <v>2</v>
      </c>
      <c r="C25" s="14"/>
    </row>
    <row r="26" spans="1:5" x14ac:dyDescent="0.25">
      <c r="A26" s="13" t="s">
        <v>4</v>
      </c>
      <c r="C26" s="15">
        <v>4462000</v>
      </c>
      <c r="E26" s="12"/>
    </row>
    <row r="27" spans="1:5" x14ac:dyDescent="0.25">
      <c r="E27" s="1"/>
    </row>
    <row r="28" spans="1:5" x14ac:dyDescent="0.25">
      <c r="A28" s="1" t="s">
        <v>17</v>
      </c>
      <c r="C28" s="16">
        <v>10088000</v>
      </c>
      <c r="E28" s="12"/>
    </row>
    <row r="30" spans="1:5" x14ac:dyDescent="0.25">
      <c r="A30" s="1" t="s">
        <v>5</v>
      </c>
      <c r="B30" s="1"/>
      <c r="C30" s="17" t="s">
        <v>13</v>
      </c>
      <c r="D30" s="17" t="s">
        <v>18</v>
      </c>
      <c r="E30" s="17" t="s">
        <v>1</v>
      </c>
    </row>
    <row r="31" spans="1:5" x14ac:dyDescent="0.25">
      <c r="A31" s="13" t="s">
        <v>21</v>
      </c>
      <c r="B31" s="13"/>
      <c r="C31" s="8">
        <f>1250000+125000+120000+42000+62000</f>
        <v>1599000</v>
      </c>
      <c r="D31" s="18">
        <f>390000+52000+62000+12000+22000</f>
        <v>538000</v>
      </c>
      <c r="E31" s="33">
        <f>SUM(C31+D31)</f>
        <v>2137000</v>
      </c>
    </row>
    <row r="32" spans="1:5" x14ac:dyDescent="0.25">
      <c r="A32" s="13" t="s">
        <v>22</v>
      </c>
      <c r="B32" s="13"/>
      <c r="C32" s="8">
        <v>56000</v>
      </c>
      <c r="D32" s="18">
        <v>0</v>
      </c>
      <c r="E32" s="33">
        <f t="shared" ref="E32:E44" si="0">SUM(C32+D32)</f>
        <v>56000</v>
      </c>
    </row>
    <row r="33" spans="1:8" x14ac:dyDescent="0.25">
      <c r="A33" s="13" t="s">
        <v>23</v>
      </c>
      <c r="B33" s="13"/>
      <c r="C33" s="8">
        <f>30000+17000+35000</f>
        <v>82000</v>
      </c>
      <c r="D33" s="18">
        <f>15000+5000+3000</f>
        <v>23000</v>
      </c>
      <c r="E33" s="33">
        <f t="shared" si="0"/>
        <v>105000</v>
      </c>
      <c r="G33" s="3"/>
    </row>
    <row r="34" spans="1:8" x14ac:dyDescent="0.25">
      <c r="A34" s="13" t="s">
        <v>24</v>
      </c>
      <c r="B34" s="13"/>
      <c r="C34" s="8">
        <f>50000+3500+10000</f>
        <v>63500</v>
      </c>
      <c r="D34" s="18">
        <f>10000+2500</f>
        <v>12500</v>
      </c>
      <c r="E34" s="33">
        <f t="shared" si="0"/>
        <v>76000</v>
      </c>
    </row>
    <row r="35" spans="1:8" x14ac:dyDescent="0.25">
      <c r="A35" s="13" t="s">
        <v>25</v>
      </c>
      <c r="B35" s="13"/>
      <c r="C35" s="8">
        <v>55000</v>
      </c>
      <c r="D35" s="18">
        <v>15000</v>
      </c>
      <c r="E35" s="33">
        <f t="shared" si="0"/>
        <v>70000</v>
      </c>
      <c r="F35" s="3"/>
    </row>
    <row r="36" spans="1:8" x14ac:dyDescent="0.25">
      <c r="A36" s="13" t="s">
        <v>26</v>
      </c>
      <c r="B36" s="13"/>
      <c r="C36" s="8">
        <f>48000+500+28000</f>
        <v>76500</v>
      </c>
      <c r="D36" s="18">
        <v>0</v>
      </c>
      <c r="E36" s="33">
        <f t="shared" si="0"/>
        <v>76500</v>
      </c>
      <c r="G36" s="1"/>
    </row>
    <row r="37" spans="1:8" x14ac:dyDescent="0.25">
      <c r="A37" s="13" t="s">
        <v>36</v>
      </c>
      <c r="B37" s="13"/>
      <c r="C37" s="8">
        <v>500</v>
      </c>
      <c r="D37" s="18">
        <f>15000+1000+3500+12000+5000+750</f>
        <v>37250</v>
      </c>
      <c r="E37" s="33">
        <f t="shared" si="0"/>
        <v>37750</v>
      </c>
      <c r="F37" s="3" t="s">
        <v>37</v>
      </c>
    </row>
    <row r="38" spans="1:8" x14ac:dyDescent="0.25">
      <c r="A38" s="13" t="s">
        <v>27</v>
      </c>
      <c r="B38" s="13"/>
      <c r="C38" s="8">
        <v>250000</v>
      </c>
      <c r="D38" s="18">
        <v>0</v>
      </c>
      <c r="E38" s="33">
        <f t="shared" si="0"/>
        <v>250000</v>
      </c>
      <c r="F38" s="3"/>
    </row>
    <row r="39" spans="1:8" x14ac:dyDescent="0.25">
      <c r="A39" s="13" t="s">
        <v>28</v>
      </c>
      <c r="B39" s="13"/>
      <c r="C39" s="8">
        <f>6000+7000+5000</f>
        <v>18000</v>
      </c>
      <c r="D39" s="18">
        <f>500+4000+3500</f>
        <v>8000</v>
      </c>
      <c r="E39" s="33">
        <f t="shared" si="0"/>
        <v>26000</v>
      </c>
    </row>
    <row r="40" spans="1:8" x14ac:dyDescent="0.25">
      <c r="A40" s="13" t="s">
        <v>29</v>
      </c>
      <c r="B40" s="13"/>
      <c r="C40" s="8">
        <v>20000</v>
      </c>
      <c r="D40" s="18">
        <v>0</v>
      </c>
      <c r="E40" s="33">
        <f t="shared" si="0"/>
        <v>20000</v>
      </c>
      <c r="H40" s="1"/>
    </row>
    <row r="41" spans="1:8" x14ac:dyDescent="0.25">
      <c r="A41" s="13" t="s">
        <v>30</v>
      </c>
      <c r="B41" s="13"/>
      <c r="C41" s="8">
        <v>12500</v>
      </c>
      <c r="D41" s="18">
        <v>0</v>
      </c>
      <c r="E41" s="33">
        <f t="shared" si="0"/>
        <v>12500</v>
      </c>
    </row>
    <row r="42" spans="1:8" x14ac:dyDescent="0.25">
      <c r="A42" s="13" t="s">
        <v>31</v>
      </c>
      <c r="B42" s="13"/>
      <c r="C42" s="8">
        <v>12000</v>
      </c>
      <c r="D42" s="18">
        <v>10000</v>
      </c>
      <c r="E42" s="33">
        <f t="shared" si="0"/>
        <v>22000</v>
      </c>
    </row>
    <row r="43" spans="1:8" x14ac:dyDescent="0.25">
      <c r="A43" s="13" t="s">
        <v>32</v>
      </c>
      <c r="B43" s="13"/>
      <c r="C43" s="8">
        <v>62000</v>
      </c>
      <c r="D43" s="18">
        <v>40000</v>
      </c>
      <c r="E43" s="33">
        <f t="shared" si="0"/>
        <v>102000</v>
      </c>
    </row>
    <row r="44" spans="1:8" x14ac:dyDescent="0.25">
      <c r="A44" s="13" t="s">
        <v>35</v>
      </c>
      <c r="B44" s="13"/>
      <c r="C44" s="8">
        <v>0</v>
      </c>
      <c r="D44" s="18">
        <f>15600+25000+10000</f>
        <v>50600</v>
      </c>
      <c r="E44" s="33">
        <f t="shared" si="0"/>
        <v>50600</v>
      </c>
    </row>
    <row r="45" spans="1:8" x14ac:dyDescent="0.25">
      <c r="A45" s="13" t="s">
        <v>33</v>
      </c>
      <c r="B45" s="13"/>
      <c r="C45" s="8">
        <v>115350</v>
      </c>
      <c r="D45" s="18">
        <v>36718</v>
      </c>
      <c r="E45" s="33">
        <f>SUM(C45:D45)</f>
        <v>152068</v>
      </c>
    </row>
    <row r="46" spans="1:8" x14ac:dyDescent="0.25">
      <c r="A46" s="2" t="s">
        <v>34</v>
      </c>
      <c r="C46" s="30">
        <f>SUM(C31:C45)</f>
        <v>2422350</v>
      </c>
      <c r="D46" s="31">
        <f>SUM(D31:D45)</f>
        <v>771068</v>
      </c>
      <c r="E46" s="30">
        <f>SUM(E31:E45)</f>
        <v>3193418</v>
      </c>
    </row>
    <row r="47" spans="1:8" x14ac:dyDescent="0.25">
      <c r="C47" s="19"/>
      <c r="D47" s="20"/>
      <c r="E47" s="19"/>
    </row>
    <row r="48" spans="1:8" x14ac:dyDescent="0.25">
      <c r="A48" s="1"/>
      <c r="D48" s="21"/>
      <c r="E48" s="10"/>
    </row>
    <row r="49" spans="1:8" x14ac:dyDescent="0.25">
      <c r="A49" s="1"/>
      <c r="B49" s="1"/>
    </row>
    <row r="50" spans="1:8" x14ac:dyDescent="0.25">
      <c r="D50" s="1"/>
      <c r="E50" s="1"/>
      <c r="G50" s="1" t="s">
        <v>15</v>
      </c>
    </row>
    <row r="53" spans="1:8" x14ac:dyDescent="0.25">
      <c r="H53" s="1"/>
    </row>
    <row r="55" spans="1:8" x14ac:dyDescent="0.25">
      <c r="F55" s="1"/>
    </row>
    <row r="56" spans="1:8" x14ac:dyDescent="0.25">
      <c r="A56" s="1"/>
      <c r="C56" s="17" t="s">
        <v>13</v>
      </c>
      <c r="D56" s="17" t="s">
        <v>18</v>
      </c>
      <c r="E56" s="17" t="s">
        <v>1</v>
      </c>
      <c r="F56" s="1"/>
    </row>
    <row r="57" spans="1:8" x14ac:dyDescent="0.25">
      <c r="A57" s="1" t="s">
        <v>40</v>
      </c>
      <c r="B57" s="1"/>
      <c r="C57" s="19"/>
      <c r="D57" s="3"/>
      <c r="E57" s="3"/>
    </row>
    <row r="58" spans="1:8" x14ac:dyDescent="0.25">
      <c r="A58" s="13" t="s">
        <v>66</v>
      </c>
      <c r="B58" s="13"/>
      <c r="C58" s="22">
        <v>40000</v>
      </c>
      <c r="D58" s="23">
        <v>40000</v>
      </c>
      <c r="E58" s="34">
        <f>SUM(C58:D58)</f>
        <v>80000</v>
      </c>
    </row>
    <row r="59" spans="1:8" x14ac:dyDescent="0.25">
      <c r="A59" s="13" t="s">
        <v>67</v>
      </c>
      <c r="B59" s="13"/>
      <c r="C59" s="22">
        <v>35000</v>
      </c>
      <c r="D59" s="23"/>
      <c r="E59" s="34">
        <v>35000</v>
      </c>
    </row>
    <row r="60" spans="1:8" x14ac:dyDescent="0.25">
      <c r="A60" s="13" t="s">
        <v>59</v>
      </c>
      <c r="B60" s="13"/>
      <c r="C60" s="22">
        <v>30000</v>
      </c>
      <c r="D60" s="23">
        <v>30000</v>
      </c>
      <c r="E60" s="34">
        <f>SUM(C60:D60)</f>
        <v>60000</v>
      </c>
    </row>
    <row r="61" spans="1:8" x14ac:dyDescent="0.25">
      <c r="A61" s="29" t="s">
        <v>54</v>
      </c>
      <c r="B61" s="13"/>
      <c r="C61" s="22"/>
      <c r="D61" s="23"/>
      <c r="E61" s="34"/>
    </row>
    <row r="62" spans="1:8" x14ac:dyDescent="0.25">
      <c r="A62" s="13" t="s">
        <v>55</v>
      </c>
      <c r="B62" s="13"/>
      <c r="C62" s="22">
        <v>35000</v>
      </c>
      <c r="D62" s="23"/>
      <c r="E62" s="34">
        <f t="shared" ref="E62:E66" si="1">SUM(C62:D62)</f>
        <v>35000</v>
      </c>
    </row>
    <row r="63" spans="1:8" x14ac:dyDescent="0.25">
      <c r="A63" s="13" t="s">
        <v>58</v>
      </c>
      <c r="B63" s="13"/>
      <c r="C63" s="22">
        <v>35000</v>
      </c>
      <c r="D63" s="23"/>
      <c r="E63" s="34">
        <f t="shared" si="1"/>
        <v>35000</v>
      </c>
    </row>
    <row r="64" spans="1:8" x14ac:dyDescent="0.25">
      <c r="A64" s="13" t="s">
        <v>61</v>
      </c>
      <c r="B64" s="13"/>
      <c r="C64" s="22">
        <v>40000</v>
      </c>
      <c r="D64" s="23"/>
      <c r="E64" s="34">
        <f t="shared" si="1"/>
        <v>40000</v>
      </c>
    </row>
    <row r="65" spans="1:9" x14ac:dyDescent="0.25">
      <c r="A65" s="13" t="s">
        <v>60</v>
      </c>
      <c r="B65" s="13"/>
      <c r="C65" s="22">
        <v>50000</v>
      </c>
      <c r="D65" s="23"/>
      <c r="E65" s="34">
        <f t="shared" si="1"/>
        <v>50000</v>
      </c>
    </row>
    <row r="66" spans="1:9" x14ac:dyDescent="0.25">
      <c r="A66" s="13" t="s">
        <v>62</v>
      </c>
      <c r="B66" s="13"/>
      <c r="C66" s="22">
        <v>30000</v>
      </c>
      <c r="D66" s="23"/>
      <c r="E66" s="34">
        <f t="shared" si="1"/>
        <v>30000</v>
      </c>
    </row>
    <row r="67" spans="1:9" x14ac:dyDescent="0.25">
      <c r="A67" s="13" t="s">
        <v>56</v>
      </c>
      <c r="B67" s="13"/>
      <c r="C67" s="22">
        <v>2200000</v>
      </c>
      <c r="D67" s="23"/>
      <c r="E67" s="34">
        <f t="shared" ref="E67" si="2">SUM(C67:D67)</f>
        <v>2200000</v>
      </c>
    </row>
    <row r="68" spans="1:9" s="1" customFormat="1" x14ac:dyDescent="0.25">
      <c r="A68" s="13" t="s">
        <v>57</v>
      </c>
      <c r="B68" s="29"/>
      <c r="C68" s="26">
        <v>100000</v>
      </c>
      <c r="D68" s="11"/>
      <c r="E68" s="34">
        <f t="shared" ref="E68" si="3">SUM(C68:D68)</f>
        <v>100000</v>
      </c>
    </row>
    <row r="69" spans="1:9" x14ac:dyDescent="0.25">
      <c r="A69" s="1" t="s">
        <v>6</v>
      </c>
      <c r="C69" s="30">
        <f>SUM(C58:C68)</f>
        <v>2595000</v>
      </c>
      <c r="D69" s="30">
        <f>SUM(D58:D68)</f>
        <v>70000</v>
      </c>
      <c r="E69" s="30">
        <f>SUM(E58:E68)</f>
        <v>2665000</v>
      </c>
    </row>
    <row r="70" spans="1:9" x14ac:dyDescent="0.25">
      <c r="D70" s="24"/>
    </row>
    <row r="71" spans="1:9" x14ac:dyDescent="0.25">
      <c r="A71" s="1" t="s">
        <v>7</v>
      </c>
    </row>
    <row r="72" spans="1:9" x14ac:dyDescent="0.25">
      <c r="A72" s="27" t="s">
        <v>50</v>
      </c>
      <c r="B72" s="27"/>
      <c r="E72" s="25">
        <v>65000</v>
      </c>
    </row>
    <row r="73" spans="1:9" x14ac:dyDescent="0.25">
      <c r="A73" s="27" t="s">
        <v>49</v>
      </c>
      <c r="B73" s="27"/>
      <c r="C73" s="8"/>
      <c r="D73" s="21"/>
      <c r="E73" s="11">
        <v>10000</v>
      </c>
    </row>
    <row r="74" spans="1:9" x14ac:dyDescent="0.25">
      <c r="A74" s="27" t="s">
        <v>52</v>
      </c>
      <c r="B74" s="27"/>
      <c r="C74" s="8"/>
      <c r="D74" s="21"/>
      <c r="E74" s="11">
        <v>90000</v>
      </c>
    </row>
    <row r="75" spans="1:9" x14ac:dyDescent="0.25">
      <c r="A75" s="27" t="s">
        <v>46</v>
      </c>
      <c r="B75" s="27"/>
      <c r="C75" s="8"/>
      <c r="D75" s="21"/>
      <c r="E75" s="11">
        <v>14000</v>
      </c>
    </row>
    <row r="76" spans="1:9" x14ac:dyDescent="0.25">
      <c r="A76" s="27" t="s">
        <v>47</v>
      </c>
      <c r="B76" s="27"/>
      <c r="C76" s="8"/>
      <c r="D76" s="21"/>
      <c r="E76" s="11">
        <v>600000</v>
      </c>
    </row>
    <row r="77" spans="1:9" x14ac:dyDescent="0.25">
      <c r="A77" s="27" t="s">
        <v>48</v>
      </c>
      <c r="B77" s="27"/>
      <c r="C77" s="8"/>
      <c r="D77" s="21"/>
      <c r="E77" s="11">
        <v>45000</v>
      </c>
    </row>
    <row r="78" spans="1:9" x14ac:dyDescent="0.25">
      <c r="A78" s="1" t="s">
        <v>8</v>
      </c>
      <c r="B78" s="1"/>
      <c r="C78" s="11"/>
      <c r="D78" s="3"/>
      <c r="E78" s="30">
        <f>SUM(E72:E77)</f>
        <v>824000</v>
      </c>
      <c r="I78" s="24"/>
    </row>
    <row r="79" spans="1:9" x14ac:dyDescent="0.25">
      <c r="A79" s="1"/>
      <c r="B79" s="1"/>
      <c r="C79" s="28"/>
      <c r="D79" s="3"/>
      <c r="E79" s="28"/>
    </row>
    <row r="80" spans="1:9" x14ac:dyDescent="0.25">
      <c r="A80" s="1" t="s">
        <v>41</v>
      </c>
      <c r="B80" s="1"/>
      <c r="C80" s="35">
        <f>SUM(C83)-(E78+E69+E46+C28+C26)</f>
        <v>-1769418</v>
      </c>
      <c r="E80" s="16"/>
    </row>
    <row r="81" spans="1:6" x14ac:dyDescent="0.25">
      <c r="A81" s="1" t="s">
        <v>42</v>
      </c>
      <c r="B81" s="1"/>
      <c r="C81" s="16"/>
      <c r="E81" s="16" t="s">
        <v>37</v>
      </c>
    </row>
    <row r="82" spans="1:6" x14ac:dyDescent="0.25">
      <c r="A82" s="1"/>
      <c r="E82" s="3"/>
    </row>
    <row r="83" spans="1:6" x14ac:dyDescent="0.25">
      <c r="A83" s="1" t="s">
        <v>44</v>
      </c>
      <c r="C83" s="32">
        <f>SUM(B20)</f>
        <v>19463000</v>
      </c>
      <c r="E83" s="16"/>
    </row>
    <row r="84" spans="1:6" x14ac:dyDescent="0.25">
      <c r="A84" s="1" t="s">
        <v>43</v>
      </c>
      <c r="E84" s="16"/>
      <c r="F84" s="29"/>
    </row>
    <row r="85" spans="1:6" x14ac:dyDescent="0.25">
      <c r="F85" s="29"/>
    </row>
    <row r="86" spans="1:6" x14ac:dyDescent="0.25">
      <c r="A86" s="29" t="s">
        <v>38</v>
      </c>
      <c r="B86" s="29"/>
      <c r="C86" s="29"/>
      <c r="D86" s="29"/>
      <c r="E86" s="29"/>
      <c r="F86" s="29"/>
    </row>
    <row r="87" spans="1:6" x14ac:dyDescent="0.25">
      <c r="A87" s="29" t="s">
        <v>19</v>
      </c>
      <c r="B87" s="29"/>
      <c r="C87" s="29"/>
      <c r="D87" s="29"/>
      <c r="E87" s="29"/>
    </row>
    <row r="88" spans="1:6" x14ac:dyDescent="0.25">
      <c r="A88" s="29" t="s">
        <v>20</v>
      </c>
      <c r="B88" s="29"/>
      <c r="C88" s="29"/>
      <c r="D88" s="29"/>
      <c r="E88" s="29"/>
    </row>
    <row r="89" spans="1:6" ht="12.75" customHeight="1" x14ac:dyDescent="0.25"/>
    <row r="90" spans="1:6" x14ac:dyDescent="0.25">
      <c r="A90" s="29" t="s">
        <v>65</v>
      </c>
      <c r="B90" s="1"/>
      <c r="C90" s="1"/>
      <c r="D90" s="1"/>
    </row>
    <row r="91" spans="1:6" x14ac:dyDescent="0.25">
      <c r="A91" s="29"/>
    </row>
  </sheetData>
  <sheetProtection algorithmName="SHA-512" hashValue="4e//T0tMrg0dvQwaLO5dL7RYLEXqalzc+TU3G3uzo4s2JpP3GsWYWh6adyW6dViqr9CMqaNEKOU8l1J4R4/pBA==" saltValue="mOHw+/OiBGk8V9t+yx/7fA==" spinCount="100000" sheet="1" selectLockedCells="1"/>
  <printOptions gridLines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24-25</vt:lpstr>
      <vt:lpstr>Sheet2</vt:lpstr>
      <vt:lpstr>Sheet3</vt:lpstr>
      <vt:lpstr>'24-25'!Print_Area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Beck</dc:creator>
  <cp:lastModifiedBy>David Fish</cp:lastModifiedBy>
  <cp:lastPrinted>2025-05-07T13:48:08Z</cp:lastPrinted>
  <dcterms:created xsi:type="dcterms:W3CDTF">2011-04-15T18:31:13Z</dcterms:created>
  <dcterms:modified xsi:type="dcterms:W3CDTF">2025-05-07T13:49:00Z</dcterms:modified>
</cp:coreProperties>
</file>